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lein\Desktop\PD HIRING\"/>
    </mc:Choice>
  </mc:AlternateContent>
  <bookViews>
    <workbookView xWindow="0" yWindow="0" windowWidth="21600" windowHeight="9630"/>
  </bookViews>
  <sheets>
    <sheet name="Time and Percentage Calculator" sheetId="1" r:id="rId1"/>
  </sheets>
  <calcPr calcId="162913"/>
</workbook>
</file>

<file path=xl/calcChain.xml><?xml version="1.0" encoding="utf-8"?>
<calcChain xmlns="http://schemas.openxmlformats.org/spreadsheetml/2006/main">
  <c r="D17" i="1" l="1"/>
  <c r="B17" i="1" s="1"/>
  <c r="G10" i="1"/>
  <c r="G9" i="1"/>
  <c r="G8" i="1"/>
  <c r="B8" i="1"/>
  <c r="B10" i="1" s="1"/>
  <c r="B6" i="1"/>
  <c r="G4" i="1"/>
  <c r="B13" i="1" l="1"/>
  <c r="B12" i="1" s="1"/>
  <c r="D13" i="1" s="1"/>
  <c r="D12" i="1" s="1"/>
  <c r="B16" i="1"/>
  <c r="B18" i="1" s="1"/>
</calcChain>
</file>

<file path=xl/sharedStrings.xml><?xml version="1.0" encoding="utf-8"?>
<sst xmlns="http://schemas.openxmlformats.org/spreadsheetml/2006/main" count="30" uniqueCount="26">
  <si>
    <t>VO2 Max Time Calculator</t>
  </si>
  <si>
    <t>Select Sex</t>
  </si>
  <si>
    <t>Male</t>
  </si>
  <si>
    <t>Lookup</t>
  </si>
  <si>
    <t>Enter Weight in lbs</t>
  </si>
  <si>
    <t>Equivalent Weight in kgs</t>
  </si>
  <si>
    <t>Select Age</t>
  </si>
  <si>
    <t>40-49</t>
  </si>
  <si>
    <t>VO2 Max (for age and weight)</t>
  </si>
  <si>
    <t>Constant</t>
  </si>
  <si>
    <t>Enter Target VO2 Max Percentage</t>
  </si>
  <si>
    <t>Denominator</t>
  </si>
  <si>
    <t>Calculated Target VO2 Max</t>
  </si>
  <si>
    <t>Sub Factor</t>
  </si>
  <si>
    <t>Target Time</t>
  </si>
  <si>
    <t>minutes</t>
  </si>
  <si>
    <t>seconds</t>
  </si>
  <si>
    <t>Female</t>
  </si>
  <si>
    <t>&lt;29</t>
  </si>
  <si>
    <t>30-39</t>
  </si>
  <si>
    <t>Enter Earned Time</t>
  </si>
  <si>
    <t>Earned VO2 Max</t>
  </si>
  <si>
    <t>50-59</t>
  </si>
  <si>
    <t>Earned Decimal Time</t>
  </si>
  <si>
    <t>60+</t>
  </si>
  <si>
    <t>Earned VO2 Max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</si>
</sst>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"/>
    <numFmt numFmtId="165" formatCode="0.000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Protection="1">
      <protection hidden="1"/>
    </xf>
    <xf numFmtId="0" fontId="3" fillId="0" borderId="1" xfId="0" applyFont="1" applyBorder="1" applyProtection="1">
      <protection hidden="1"/>
    </xf>
    <xf numFmtId="0" fontId="0" fillId="2" borderId="1" xfId="0" applyFill="1" applyBorder="1" applyProtection="1">
      <protection locked="0"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2" borderId="1" xfId="0" applyFont="1" applyFill="1" applyBorder="1" applyAlignment="1" applyProtection="1">
      <alignment horizontal="left"/>
      <protection locked="0" hidden="1"/>
    </xf>
    <xf numFmtId="0" fontId="0" fillId="0" borderId="0" xfId="0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left"/>
      <protection hidden="1"/>
    </xf>
    <xf numFmtId="2" fontId="0" fillId="0" borderId="1" xfId="0" applyNumberFormat="1" applyBorder="1" applyAlignment="1" applyProtection="1">
      <alignment horizontal="left"/>
      <protection hidden="1"/>
    </xf>
    <xf numFmtId="0" fontId="1" fillId="0" borderId="0" xfId="0" applyFont="1" applyAlignment="1" applyProtection="1">
      <alignment horizontal="right"/>
      <protection hidden="1"/>
    </xf>
    <xf numFmtId="0" fontId="0" fillId="0" borderId="1" xfId="0" applyBorder="1" applyAlignment="1" applyProtection="1">
      <alignment horizontal="left"/>
      <protection hidden="1"/>
    </xf>
    <xf numFmtId="9" fontId="0" fillId="2" borderId="1" xfId="0" applyNumberFormat="1" applyFill="1" applyBorder="1" applyAlignment="1" applyProtection="1">
      <alignment horizontal="left"/>
      <protection locked="0" hidden="1"/>
    </xf>
    <xf numFmtId="2" fontId="0" fillId="0" borderId="0" xfId="0" applyNumberFormat="1" applyProtection="1">
      <protection hidden="1"/>
    </xf>
    <xf numFmtId="9" fontId="0" fillId="0" borderId="0" xfId="0" applyNumberFormat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1" fillId="0" borderId="1" xfId="0" applyFont="1" applyBorder="1" applyProtection="1">
      <protection hidden="1"/>
    </xf>
    <xf numFmtId="164" fontId="0" fillId="0" borderId="0" xfId="0" applyNumberFormat="1" applyAlignment="1" applyProtection="1">
      <alignment horizontal="left"/>
      <protection hidden="1"/>
    </xf>
    <xf numFmtId="2" fontId="0" fillId="0" borderId="0" xfId="0" applyNumberFormat="1" applyAlignment="1" applyProtection="1">
      <alignment horizontal="left"/>
      <protection hidden="1"/>
    </xf>
    <xf numFmtId="165" fontId="0" fillId="0" borderId="0" xfId="0" applyNumberFormat="1" applyAlignment="1" applyProtection="1">
      <alignment horizontal="left"/>
      <protection hidden="1"/>
    </xf>
    <xf numFmtId="0" fontId="1" fillId="0" borderId="0" xfId="0" quotePrefix="1" applyFont="1" applyAlignment="1" applyProtection="1">
      <alignment horizontal="left"/>
      <protection hidden="1"/>
    </xf>
    <xf numFmtId="1" fontId="0" fillId="2" borderId="1" xfId="0" applyNumberFormat="1" applyFill="1" applyBorder="1" applyAlignment="1" applyProtection="1">
      <alignment horizontal="left"/>
      <protection locked="0" hidden="1"/>
    </xf>
    <xf numFmtId="0" fontId="0" fillId="0" borderId="1" xfId="0" applyBorder="1" applyProtection="1">
      <protection hidden="1"/>
    </xf>
    <xf numFmtId="0" fontId="0" fillId="2" borderId="1" xfId="0" applyFill="1" applyBorder="1" applyAlignment="1" applyProtection="1">
      <alignment horizontal="left"/>
      <protection locked="0" hidden="1"/>
    </xf>
    <xf numFmtId="10" fontId="0" fillId="0" borderId="1" xfId="1" applyNumberFormat="1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B15" sqref="B15"/>
    </sheetView>
  </sheetViews>
  <sheetFormatPr defaultRowHeight="12.75" x14ac:dyDescent="0.2"/>
  <cols>
    <col min="1" max="1" width="32.5703125" style="1" bestFit="1" customWidth="1"/>
    <col min="2" max="2" width="10.5703125" style="1" bestFit="1" customWidth="1"/>
    <col min="3" max="3" width="7.5703125" style="1" bestFit="1" customWidth="1"/>
    <col min="4" max="4" width="6.5703125" style="1" bestFit="1" customWidth="1"/>
    <col min="5" max="5" width="9.140625" style="1"/>
    <col min="6" max="6" width="11.42578125" style="1" hidden="1" customWidth="1"/>
    <col min="7" max="8" width="9.140625" style="1" hidden="1" customWidth="1"/>
    <col min="9" max="10" width="9.140625" style="1"/>
    <col min="11" max="11" width="5.5703125" style="1" bestFit="1" customWidth="1"/>
    <col min="12" max="12" width="5" style="1" bestFit="1" customWidth="1"/>
    <col min="13" max="13" width="7.140625" style="1" bestFit="1" customWidth="1"/>
    <col min="14" max="16384" width="9.140625" style="1"/>
  </cols>
  <sheetData>
    <row r="1" spans="1:8" ht="20.25" x14ac:dyDescent="0.3">
      <c r="A1" s="25" t="s">
        <v>0</v>
      </c>
      <c r="B1" s="25"/>
      <c r="C1" s="25"/>
      <c r="D1" s="25"/>
      <c r="E1" s="25"/>
    </row>
    <row r="4" spans="1:8" x14ac:dyDescent="0.2">
      <c r="A4" s="2" t="s">
        <v>1</v>
      </c>
      <c r="B4" s="3" t="s">
        <v>2</v>
      </c>
      <c r="F4" s="4" t="s">
        <v>3</v>
      </c>
      <c r="G4" s="5">
        <f>IF(B4="Male", 2,IF(B4="Female",3,"Select Sex"))</f>
        <v>2</v>
      </c>
    </row>
    <row r="5" spans="1:8" x14ac:dyDescent="0.2">
      <c r="A5" s="2" t="s">
        <v>4</v>
      </c>
      <c r="B5" s="6">
        <v>200</v>
      </c>
      <c r="F5" s="4"/>
      <c r="G5" s="7"/>
    </row>
    <row r="6" spans="1:8" x14ac:dyDescent="0.2">
      <c r="A6" s="8" t="s">
        <v>5</v>
      </c>
      <c r="B6" s="9">
        <f>B5*0.45359237</f>
        <v>90.718474000000001</v>
      </c>
      <c r="C6" s="5"/>
      <c r="F6" s="4"/>
      <c r="G6" s="7"/>
    </row>
    <row r="7" spans="1:8" x14ac:dyDescent="0.2">
      <c r="A7" s="2" t="s">
        <v>6</v>
      </c>
      <c r="B7" s="6" t="s">
        <v>18</v>
      </c>
      <c r="C7" s="7"/>
      <c r="D7" s="10"/>
    </row>
    <row r="8" spans="1:8" x14ac:dyDescent="0.2">
      <c r="A8" s="2" t="s">
        <v>8</v>
      </c>
      <c r="B8" s="11">
        <f>VLOOKUP(B7,F12:H17,G4)</f>
        <v>53</v>
      </c>
      <c r="C8" s="5"/>
      <c r="D8" s="10"/>
      <c r="F8" s="4" t="s">
        <v>9</v>
      </c>
      <c r="G8" s="1">
        <f>IF(B4="Male",10.7,10.26)</f>
        <v>10.7</v>
      </c>
    </row>
    <row r="9" spans="1:8" x14ac:dyDescent="0.2">
      <c r="A9" s="2" t="s">
        <v>10</v>
      </c>
      <c r="B9" s="12">
        <v>0.5</v>
      </c>
      <c r="F9" s="4" t="s">
        <v>11</v>
      </c>
      <c r="G9" s="13">
        <f>IF(B4="Male",-0.9,-0.93)</f>
        <v>-0.9</v>
      </c>
    </row>
    <row r="10" spans="1:8" x14ac:dyDescent="0.2">
      <c r="A10" s="2" t="s">
        <v>12</v>
      </c>
      <c r="B10" s="11">
        <f>B8*B9</f>
        <v>26.5</v>
      </c>
      <c r="C10" s="14"/>
      <c r="F10" s="4" t="s">
        <v>13</v>
      </c>
      <c r="G10" s="1">
        <f>IF(B4="Male",0.9,0.93)</f>
        <v>0.9</v>
      </c>
    </row>
    <row r="12" spans="1:8" x14ac:dyDescent="0.2">
      <c r="A12" s="2" t="s">
        <v>14</v>
      </c>
      <c r="B12" s="11">
        <f>FLOOR(B13,1)</f>
        <v>9</v>
      </c>
      <c r="C12" s="15" t="s">
        <v>15</v>
      </c>
      <c r="D12" s="9">
        <f>D13*60</f>
        <v>13.06402926666653</v>
      </c>
      <c r="E12" s="16" t="s">
        <v>16</v>
      </c>
      <c r="F12" s="7"/>
      <c r="G12" s="5" t="s">
        <v>2</v>
      </c>
      <c r="H12" s="5" t="s">
        <v>17</v>
      </c>
    </row>
    <row r="13" spans="1:8" hidden="1" x14ac:dyDescent="0.2">
      <c r="B13" s="17">
        <f>(((B10*B6)/1000)-G8)/G9</f>
        <v>9.2177338211111088</v>
      </c>
      <c r="C13" s="18"/>
      <c r="D13" s="19">
        <f>B13-B12</f>
        <v>0.21773382111110884</v>
      </c>
      <c r="F13" s="20" t="s">
        <v>18</v>
      </c>
      <c r="G13" s="7">
        <v>53</v>
      </c>
      <c r="H13" s="7">
        <v>33</v>
      </c>
    </row>
    <row r="14" spans="1:8" x14ac:dyDescent="0.2">
      <c r="F14" s="5" t="s">
        <v>19</v>
      </c>
      <c r="G14" s="7">
        <v>50</v>
      </c>
      <c r="H14" s="7">
        <v>30</v>
      </c>
    </row>
    <row r="15" spans="1:8" x14ac:dyDescent="0.2">
      <c r="A15" s="2" t="s">
        <v>20</v>
      </c>
      <c r="B15" s="21">
        <v>9</v>
      </c>
      <c r="C15" s="22" t="s">
        <v>15</v>
      </c>
      <c r="D15" s="23">
        <v>13.06</v>
      </c>
      <c r="E15" s="22" t="s">
        <v>16</v>
      </c>
      <c r="F15" s="5" t="s">
        <v>7</v>
      </c>
      <c r="G15" s="7">
        <v>45</v>
      </c>
      <c r="H15" s="7">
        <v>27</v>
      </c>
    </row>
    <row r="16" spans="1:8" x14ac:dyDescent="0.2">
      <c r="A16" s="2" t="s">
        <v>21</v>
      </c>
      <c r="B16" s="9">
        <f>((G8-(G10*B17))*1000)/B6</f>
        <v>26.500666225933202</v>
      </c>
      <c r="F16" s="5" t="s">
        <v>22</v>
      </c>
      <c r="G16" s="7">
        <v>43</v>
      </c>
      <c r="H16" s="7">
        <v>24</v>
      </c>
    </row>
    <row r="17" spans="1:8" hidden="1" x14ac:dyDescent="0.2">
      <c r="A17" s="1" t="s">
        <v>23</v>
      </c>
      <c r="B17" s="13">
        <f>B15+D17</f>
        <v>9.2176666666666662</v>
      </c>
      <c r="D17" s="1">
        <f>D15/60</f>
        <v>0.21766666666666667</v>
      </c>
      <c r="F17" s="5" t="s">
        <v>24</v>
      </c>
      <c r="G17" s="7">
        <v>41</v>
      </c>
      <c r="H17" s="7">
        <v>23</v>
      </c>
    </row>
    <row r="18" spans="1:8" x14ac:dyDescent="0.2">
      <c r="A18" s="2" t="s">
        <v>25</v>
      </c>
      <c r="B18" s="24">
        <f>B16/B8</f>
        <v>0.5000125703006264</v>
      </c>
    </row>
  </sheetData>
  <sheetProtection password="DB01" sheet="1" objects="1" scenarios="1" selectLockedCells="1"/>
  <mergeCells count="1">
    <mergeCell ref="A1:E1"/>
  </mergeCells>
  <dataValidations count="2">
    <dataValidation type="list" allowBlank="1" showInputMessage="1" showErrorMessage="1" sqref="B4">
      <formula1>$G$12:$H$12</formula1>
    </dataValidation>
    <dataValidation type="list" allowBlank="1" showInputMessage="1" showErrorMessage="1" sqref="B7">
      <formula1>$F$13:$F$17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and Percentage Calculator</vt:lpstr>
    </vt:vector>
  </TitlesOfParts>
  <Company>NRH Information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Palmer</dc:creator>
  <cp:lastModifiedBy>Shelly Klein</cp:lastModifiedBy>
  <dcterms:created xsi:type="dcterms:W3CDTF">2015-10-28T15:19:11Z</dcterms:created>
  <dcterms:modified xsi:type="dcterms:W3CDTF">2017-12-04T19:36:11Z</dcterms:modified>
</cp:coreProperties>
</file>